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9720" windowHeight="7320"/>
  </bookViews>
  <sheets>
    <sheet name="2016 год" sheetId="14" r:id="rId1"/>
  </sheets>
  <definedNames>
    <definedName name="_xlnm.Print_Titles" localSheetId="0">'2016 год'!$8:$8</definedName>
  </definedNames>
  <calcPr calcId="145621"/>
</workbook>
</file>

<file path=xl/calcChain.xml><?xml version="1.0" encoding="utf-8"?>
<calcChain xmlns="http://schemas.openxmlformats.org/spreadsheetml/2006/main">
  <c r="C11" i="14" l="1"/>
  <c r="D11" i="14"/>
  <c r="E11" i="14"/>
  <c r="L11" i="14"/>
  <c r="M11" i="14"/>
  <c r="V18" i="14" l="1"/>
  <c r="V17" i="14"/>
  <c r="M16" i="14"/>
  <c r="L16" i="14"/>
  <c r="D16" i="14"/>
  <c r="M15" i="14"/>
  <c r="L15" i="14"/>
  <c r="D15" i="14"/>
  <c r="M14" i="14"/>
  <c r="L14" i="14"/>
  <c r="D14" i="14"/>
  <c r="M13" i="14"/>
  <c r="L13" i="14"/>
  <c r="M12" i="14"/>
  <c r="L12" i="14"/>
  <c r="C14" i="14"/>
  <c r="M10" i="14"/>
  <c r="L10" i="14"/>
  <c r="K10" i="14"/>
  <c r="J10" i="14"/>
  <c r="J11" i="14" s="1"/>
  <c r="I10" i="14"/>
  <c r="I11" i="14" s="1"/>
  <c r="G10" i="14"/>
  <c r="G11" i="14" s="1"/>
  <c r="E10" i="14"/>
  <c r="D10" i="14"/>
  <c r="C10" i="14"/>
  <c r="N9" i="14"/>
  <c r="U9" i="14" s="1"/>
  <c r="K11" i="14" l="1"/>
  <c r="K15" i="14" s="1"/>
  <c r="N12" i="14"/>
  <c r="N13" i="14"/>
  <c r="I14" i="14"/>
  <c r="I16" i="14"/>
  <c r="I15" i="14"/>
  <c r="R9" i="14"/>
  <c r="P9" i="14"/>
  <c r="N10" i="14"/>
  <c r="C16" i="14"/>
  <c r="C15" i="14"/>
  <c r="O9" i="14"/>
  <c r="J16" i="14"/>
  <c r="J15" i="14"/>
  <c r="J14" i="14"/>
  <c r="N11" i="14" l="1"/>
  <c r="R11" i="14" s="1"/>
  <c r="K16" i="14"/>
  <c r="K14" i="14"/>
  <c r="P12" i="14"/>
  <c r="P13" i="14"/>
  <c r="U12" i="14"/>
  <c r="R12" i="14"/>
  <c r="O12" i="14"/>
  <c r="R13" i="14"/>
  <c r="U13" i="14"/>
  <c r="O13" i="14"/>
  <c r="U10" i="14"/>
  <c r="O10" i="14"/>
  <c r="P10" i="14"/>
  <c r="R10" i="14"/>
  <c r="G14" i="14"/>
  <c r="G16" i="14"/>
  <c r="N15" i="14"/>
  <c r="T9" i="14"/>
  <c r="P11" i="14" l="1"/>
  <c r="U11" i="14"/>
  <c r="O11" i="14"/>
  <c r="T11" i="14"/>
  <c r="T12" i="14"/>
  <c r="T13" i="14"/>
  <c r="U15" i="14"/>
  <c r="O15" i="14"/>
  <c r="R15" i="14"/>
  <c r="P15" i="14"/>
  <c r="T10" i="14"/>
  <c r="N16" i="14"/>
  <c r="V9" i="14"/>
  <c r="N14" i="14"/>
  <c r="V11" i="14" l="1"/>
  <c r="V12" i="14"/>
  <c r="V13" i="14"/>
  <c r="R14" i="14"/>
  <c r="P14" i="14"/>
  <c r="U14" i="14"/>
  <c r="O14" i="14"/>
  <c r="V10" i="14"/>
  <c r="R16" i="14"/>
  <c r="P16" i="14"/>
  <c r="U16" i="14"/>
  <c r="O16" i="14"/>
  <c r="T15" i="14"/>
  <c r="V15" i="14" l="1"/>
  <c r="T16" i="14"/>
  <c r="T14" i="14"/>
  <c r="V14" i="14" l="1"/>
  <c r="V16" i="14"/>
</calcChain>
</file>

<file path=xl/sharedStrings.xml><?xml version="1.0" encoding="utf-8"?>
<sst xmlns="http://schemas.openxmlformats.org/spreadsheetml/2006/main" count="43" uniqueCount="43">
  <si>
    <t>Приложение</t>
  </si>
  <si>
    <t xml:space="preserve">к решению Думы городского округа Сухой Лог </t>
  </si>
  <si>
    <t>№ п/п</t>
  </si>
  <si>
    <t>Степень благоустройства жилищного фонда</t>
  </si>
  <si>
    <t>Аварийно-диспет-черская служба</t>
  </si>
  <si>
    <t>Внутри-домовое газовое оборудо-вание</t>
  </si>
  <si>
    <t>Содержа-ние лифто-вого хозяй-ства</t>
  </si>
  <si>
    <t>Уборка придо-мовой террито-рии</t>
  </si>
  <si>
    <t>Вывоз жидких бытовых отходов</t>
  </si>
  <si>
    <t>Уборка мест общего пользо-вания</t>
  </si>
  <si>
    <t>Жилые дома квартирного типа с централизованным отоплением, горячим и холодным водоснабжением, водоотведением, оборудованные лифтами и обеспеченные уборкой мест 
общего пользования</t>
  </si>
  <si>
    <t>Жилые дома квартирного типа с централизованным отоплением, горячим и холодным водоснабжением,с вывозом жидких бытовых отходов</t>
  </si>
  <si>
    <t>Общежития и коммунальные квартиры с централизованным отоплением, горячим и холодным водоснабжением, водоотведением</t>
  </si>
  <si>
    <t>Общежития и коммунальные квартиры с централизованным отоплением, горячим и холодным водоснабжением, вывозом жидких бытовых отходов</t>
  </si>
  <si>
    <t>Жилые помещения, расположенные в домах с коридорной системой проживания при отсутствии одного из основных видов благоустройства</t>
  </si>
  <si>
    <t>Жилые помещения, расположенные в домах с коридорной системой проживания при отсутствии одного из основных видов благоустройства с вывозом жидких бытовых отходов</t>
  </si>
  <si>
    <t>Жилые помещения, расположенные в домах с коридорной системой проживания при отсутствии двух основных видов благоустройства</t>
  </si>
  <si>
    <t xml:space="preserve">  </t>
  </si>
  <si>
    <r>
      <t xml:space="preserve">от  </t>
    </r>
    <r>
      <rPr>
        <b/>
        <sz val="12"/>
        <rFont val="Times New Roman"/>
        <family val="1"/>
        <charset val="204"/>
      </rPr>
      <t>___.12.2015 г.</t>
    </r>
    <r>
      <rPr>
        <sz val="12"/>
        <rFont val="Times New Roman"/>
        <family val="1"/>
        <charset val="204"/>
      </rPr>
      <t xml:space="preserve"> № </t>
    </r>
    <r>
      <rPr>
        <b/>
        <sz val="12"/>
        <rFont val="Times New Roman"/>
        <family val="1"/>
        <charset val="204"/>
      </rPr>
      <t>_____-РД</t>
    </r>
    <r>
      <rPr>
        <sz val="12"/>
        <rFont val="Times New Roman"/>
        <family val="1"/>
        <charset val="204"/>
      </rPr>
      <t xml:space="preserve">   </t>
    </r>
  </si>
  <si>
    <t>Плата 
за содержание общего имущества в многоквартирном доме для собственников жилых помещений, которые не приняли решение о выборе способа управления этим домом 
и если собственники помещений в многоквартирном доме на их общем собрании не приняли решение об установлении размера платы за содержание жилого помещения</t>
  </si>
  <si>
    <t xml:space="preserve">Управле-ние жилищным фондом </t>
  </si>
  <si>
    <t>Производ-ственный контроль качества холодной воды</t>
  </si>
  <si>
    <t>Содержа-ние несущих и ненесущих конструк-ций</t>
  </si>
  <si>
    <t>Содержание иного общего имущества</t>
  </si>
  <si>
    <t>3.  Плата за производственный контроль качества горячей воды применяется к многоквартирным домам с централизованным горячим водоснабжением</t>
  </si>
  <si>
    <t>4.  Постановление Правительства Российской Федерации от 3 апреля 2013 г. № 290 "О минимальном перечне услуг и работ, необходимых для обеспечения надлежащего содержания общего имущества в многоквартирном доме и порядке их оказания и выполнения"</t>
  </si>
  <si>
    <r>
      <t xml:space="preserve">Производ-ственный контроль качества горячей воды 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</si>
  <si>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Полный комплекс услуг
</t>
    </r>
    <r>
      <rPr>
        <sz val="11"/>
        <rFont val="Times New Roman"/>
        <family val="1"/>
        <charset val="204"/>
      </rPr>
      <t>(сумма гр.3</t>
    </r>
    <r>
      <rPr>
        <sz val="11"/>
        <rFont val="Calibri"/>
        <family val="2"/>
        <charset val="204"/>
      </rPr>
      <t>÷</t>
    </r>
    <r>
      <rPr>
        <sz val="11"/>
        <rFont val="Times New Roman"/>
        <family val="1"/>
        <charset val="204"/>
      </rPr>
      <t>13)</t>
    </r>
  </si>
  <si>
    <r>
      <t xml:space="preserve">Полный комплекс услуг без уборки мест общего пользо-вания 
</t>
    </r>
    <r>
      <rPr>
        <sz val="11"/>
        <rFont val="Times New Roman"/>
        <family val="1"/>
        <charset val="204"/>
      </rPr>
      <t>(гр.14-гр.7)</t>
    </r>
  </si>
  <si>
    <r>
      <t xml:space="preserve">Полный комплекс услуг без газоснаб-жения и без уборки мест общего пользо-вания 
</t>
    </r>
    <r>
      <rPr>
        <sz val="11"/>
        <rFont val="Times New Roman"/>
        <family val="1"/>
        <charset val="204"/>
      </rPr>
      <t>(гр.14 - гр.7 - гр.5)</t>
    </r>
  </si>
  <si>
    <r>
      <t xml:space="preserve">Работы выполняемые согласно постановления Правительства 
Российской Федерации от 3 апреля 2013г. № 290 </t>
    </r>
    <r>
      <rPr>
        <vertAlign val="superscript"/>
        <sz val="12"/>
        <rFont val="Times New Roman"/>
        <family val="1"/>
        <charset val="204"/>
      </rPr>
      <t>4</t>
    </r>
  </si>
  <si>
    <t>Содержание оборудования  и систем инженерно-технического обеспечения</t>
  </si>
  <si>
    <t>Системы водоснаб-жения, 
водо-отведения, 
отопления, 
электро-снабжения 
и венти-ляции</t>
  </si>
  <si>
    <r>
      <t xml:space="preserve">Обслу-живание приборов учета тепловой энергии, в том числе поверка приборов учета </t>
    </r>
    <r>
      <rPr>
        <vertAlign val="superscript"/>
        <sz val="12"/>
        <rFont val="Times New Roman"/>
        <family val="1"/>
        <charset val="204"/>
      </rPr>
      <t>1</t>
    </r>
  </si>
  <si>
    <r>
      <t xml:space="preserve">Полный комплекс услуг с обслужи-ванием приборов учета тепловой энергии 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(гр.14+гр.17)</t>
    </r>
  </si>
  <si>
    <r>
      <t xml:space="preserve">Установка баланси-ровочных клапанов для регулировки системы теплоснабжения </t>
    </r>
    <r>
      <rPr>
        <vertAlign val="superscript"/>
        <sz val="12"/>
        <rFont val="Times New Roman"/>
        <family val="1"/>
        <charset val="204"/>
      </rPr>
      <t>2</t>
    </r>
  </si>
  <si>
    <t xml:space="preserve">1. Плата за обслуживание приборов учета тепловой энергии применяется к многоквартирным домам, оснащенными общедомовыми приборами учета тепловой энергии и учтены в графе "Полный комплекс услуг с обслуживанием приборов учета тепловой энергии ". </t>
  </si>
  <si>
    <t>Примечания:</t>
  </si>
  <si>
    <t xml:space="preserve">Жилые дома квартирного типа с централизованным отоплением, горячим, холодным водоснабжением, водоотведением, с газовымми, электрическими и твердотопливными водонагревателями </t>
  </si>
  <si>
    <r>
      <t xml:space="preserve">Полный комплекс услуг с обслужи-ванием приборов учета тепловой энергии и установкой баланси-ровочных клапанов для регулировки системы тепло-снабжения 
</t>
    </r>
    <r>
      <rPr>
        <sz val="11"/>
        <rFont val="Times New Roman"/>
        <family val="1"/>
        <charset val="204"/>
      </rPr>
      <t>(гр.18+гр.19)</t>
    </r>
  </si>
  <si>
    <t>Вывоз твердых коммунальных отходов (рублей с человека в месяц)</t>
  </si>
  <si>
    <t>5. Размер платы "Вывоз твердых коммунальных отходов" не учтывает затраты на утилизацию (захоронение), которые регулируются Региональной энергетической комиссией Свердловской области.</t>
  </si>
  <si>
    <t xml:space="preserve">2. Плата по установке балансировочных клапанов применяется к многоквартирным домам, поставка тепловой энергии которых осуществляется от котельных №№ 1, 11, 19 и учтены в графе "Полный комплекс услуг с обслуживанием приборов учета тепловой энергии и с установкой балансировочных клапанов для регулировки системы теплоснабжения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</si>
</sst>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.0"/>
  </numFmts>
  <fonts count="13" x14ac:knownFonts="1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5" fillId="0" borderId="0" xfId="0" applyFont="1"/>
    <xf numFmtId="165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/>
    <xf numFmtId="0" fontId="5" fillId="2" borderId="0" xfId="0" applyFont="1" applyFill="1"/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2" fontId="12" fillId="0" borderId="1" xfId="0" applyNumberFormat="1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/>
    </xf>
    <xf numFmtId="2" fontId="11" fillId="2" borderId="1" xfId="0" applyNumberFormat="1" applyFont="1" applyFill="1" applyBorder="1" applyAlignment="1">
      <alignment horizontal="center" vertical="top"/>
    </xf>
    <xf numFmtId="2" fontId="11" fillId="2" borderId="3" xfId="0" applyNumberFormat="1" applyFont="1" applyFill="1" applyBorder="1" applyAlignment="1">
      <alignment horizontal="center" vertical="top"/>
    </xf>
    <xf numFmtId="2" fontId="12" fillId="0" borderId="9" xfId="0" applyNumberFormat="1" applyFont="1" applyBorder="1" applyAlignment="1">
      <alignment horizontal="center" vertical="top"/>
    </xf>
    <xf numFmtId="2" fontId="12" fillId="0" borderId="10" xfId="0" applyNumberFormat="1" applyFont="1" applyBorder="1" applyAlignment="1">
      <alignment horizontal="center" vertical="top"/>
    </xf>
    <xf numFmtId="2" fontId="12" fillId="0" borderId="13" xfId="0" applyNumberFormat="1" applyFont="1" applyBorder="1" applyAlignment="1">
      <alignment horizontal="center" vertical="top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2" fontId="12" fillId="2" borderId="1" xfId="0" applyNumberFormat="1" applyFont="1" applyFill="1" applyBorder="1" applyAlignment="1">
      <alignment horizontal="center" vertical="top"/>
    </xf>
    <xf numFmtId="2" fontId="12" fillId="2" borderId="3" xfId="0" applyNumberFormat="1" applyFont="1" applyFill="1" applyBorder="1" applyAlignment="1">
      <alignment horizontal="center" vertical="top"/>
    </xf>
    <xf numFmtId="2" fontId="12" fillId="2" borderId="9" xfId="0" applyNumberFormat="1" applyFont="1" applyFill="1" applyBorder="1" applyAlignment="1">
      <alignment horizontal="center" vertical="top"/>
    </xf>
    <xf numFmtId="2" fontId="12" fillId="2" borderId="10" xfId="0" applyNumberFormat="1" applyFont="1" applyFill="1" applyBorder="1" applyAlignment="1">
      <alignment horizontal="center" vertical="top"/>
    </xf>
    <xf numFmtId="2" fontId="12" fillId="2" borderId="13" xfId="0" applyNumberFormat="1" applyFont="1" applyFill="1" applyBorder="1" applyAlignment="1">
      <alignment horizontal="center" vertical="top"/>
    </xf>
    <xf numFmtId="2" fontId="12" fillId="2" borderId="12" xfId="0" applyNumberFormat="1" applyFont="1" applyFill="1" applyBorder="1" applyAlignment="1">
      <alignment horizontal="center" vertical="top"/>
    </xf>
    <xf numFmtId="165" fontId="5" fillId="2" borderId="0" xfId="0" applyNumberFormat="1" applyFont="1" applyFill="1" applyAlignment="1">
      <alignment vertical="top"/>
    </xf>
    <xf numFmtId="2" fontId="11" fillId="0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right" vertical="center" wrapText="1"/>
    </xf>
    <xf numFmtId="0" fontId="2" fillId="0" borderId="18" xfId="0" applyFont="1" applyBorder="1" applyAlignment="1">
      <alignment horizontal="center" vertical="top" wrapText="1"/>
    </xf>
    <xf numFmtId="2" fontId="12" fillId="0" borderId="12" xfId="0" applyNumberFormat="1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2" fontId="11" fillId="0" borderId="13" xfId="0" applyNumberFormat="1" applyFont="1" applyBorder="1" applyAlignment="1">
      <alignment horizontal="center" vertical="top"/>
    </xf>
    <xf numFmtId="0" fontId="11" fillId="2" borderId="13" xfId="0" applyFont="1" applyFill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/>
    <xf numFmtId="0" fontId="2" fillId="2" borderId="1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10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CCCC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topLeftCell="A11" zoomScale="75" zoomScaleNormal="75" zoomScaleSheetLayoutView="75" workbookViewId="0">
      <selection activeCell="T16" sqref="T16"/>
    </sheetView>
  </sheetViews>
  <sheetFormatPr defaultRowHeight="12.75" x14ac:dyDescent="0.2"/>
  <cols>
    <col min="1" max="1" width="5" style="4" customWidth="1"/>
    <col min="2" max="2" width="28" style="4" customWidth="1"/>
    <col min="3" max="3" width="11.5703125" style="4" customWidth="1"/>
    <col min="4" max="4" width="11.7109375" style="4" customWidth="1"/>
    <col min="5" max="9" width="10.28515625" style="4" customWidth="1"/>
    <col min="10" max="10" width="11.7109375" style="4" customWidth="1"/>
    <col min="11" max="11" width="11" style="4" customWidth="1"/>
    <col min="12" max="13" width="11" style="8" customWidth="1"/>
    <col min="14" max="14" width="13" style="4" customWidth="1"/>
    <col min="15" max="15" width="12.5703125" style="4" customWidth="1"/>
    <col min="16" max="16" width="12.42578125" style="4" customWidth="1"/>
    <col min="17" max="17" width="11" style="6" customWidth="1"/>
    <col min="18" max="18" width="14.28515625" style="7" customWidth="1"/>
    <col min="19" max="19" width="11" style="7" customWidth="1"/>
    <col min="20" max="20" width="14.42578125" style="4" customWidth="1"/>
    <col min="21" max="22" width="0" style="4" hidden="1" customWidth="1"/>
    <col min="23" max="16384" width="9.140625" style="4"/>
  </cols>
  <sheetData>
    <row r="1" spans="1:25" ht="18.75" customHeight="1" x14ac:dyDescent="0.25">
      <c r="A1" s="2"/>
      <c r="B1" s="1"/>
      <c r="C1" s="2"/>
      <c r="D1" s="2"/>
      <c r="E1" s="2"/>
      <c r="F1" s="2"/>
      <c r="G1" s="2"/>
      <c r="H1" s="2"/>
      <c r="I1" s="2"/>
      <c r="L1" s="4"/>
      <c r="M1" s="4"/>
      <c r="O1" s="40"/>
      <c r="P1" s="40"/>
      <c r="Q1" s="40"/>
      <c r="R1" s="50" t="s">
        <v>0</v>
      </c>
      <c r="S1" s="50"/>
      <c r="T1" s="50"/>
    </row>
    <row r="2" spans="1:25" ht="19.5" customHeight="1" x14ac:dyDescent="0.25">
      <c r="A2" s="2"/>
      <c r="B2" s="1"/>
      <c r="C2" s="2"/>
      <c r="D2" s="2"/>
      <c r="E2" s="2"/>
      <c r="F2" s="2"/>
      <c r="G2" s="2"/>
      <c r="H2" s="2"/>
      <c r="I2" s="2"/>
      <c r="L2" s="4"/>
      <c r="M2" s="4"/>
      <c r="O2" s="40"/>
      <c r="P2" s="40"/>
      <c r="Q2" s="50" t="s">
        <v>1</v>
      </c>
      <c r="R2" s="50"/>
      <c r="S2" s="50"/>
      <c r="T2" s="50"/>
    </row>
    <row r="3" spans="1:25" ht="21" customHeight="1" x14ac:dyDescent="0.25">
      <c r="A3" s="2"/>
      <c r="B3" s="1"/>
      <c r="C3" s="2"/>
      <c r="D3" s="2"/>
      <c r="E3" s="2"/>
      <c r="F3" s="2"/>
      <c r="G3" s="2"/>
      <c r="H3" s="2"/>
      <c r="I3" s="2"/>
      <c r="L3" s="4"/>
      <c r="M3" s="4"/>
      <c r="O3" s="40"/>
      <c r="P3" s="40"/>
      <c r="Q3" s="40"/>
      <c r="R3" s="50" t="s">
        <v>18</v>
      </c>
      <c r="S3" s="50"/>
      <c r="T3" s="50"/>
    </row>
    <row r="4" spans="1:25" ht="58.5" customHeight="1" thickBot="1" x14ac:dyDescent="0.25">
      <c r="A4" s="52" t="s">
        <v>19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</row>
    <row r="5" spans="1:25" ht="33.75" customHeight="1" x14ac:dyDescent="0.2">
      <c r="A5" s="80" t="s">
        <v>2</v>
      </c>
      <c r="B5" s="83" t="s">
        <v>3</v>
      </c>
      <c r="C5" s="83" t="s">
        <v>30</v>
      </c>
      <c r="D5" s="83"/>
      <c r="E5" s="83"/>
      <c r="F5" s="83"/>
      <c r="G5" s="83"/>
      <c r="H5" s="83"/>
      <c r="I5" s="83"/>
      <c r="J5" s="85" t="s">
        <v>20</v>
      </c>
      <c r="K5" s="85" t="s">
        <v>4</v>
      </c>
      <c r="L5" s="87" t="s">
        <v>21</v>
      </c>
      <c r="M5" s="58" t="s">
        <v>26</v>
      </c>
      <c r="N5" s="61" t="s">
        <v>27</v>
      </c>
      <c r="O5" s="64" t="s">
        <v>28</v>
      </c>
      <c r="P5" s="67" t="s">
        <v>29</v>
      </c>
      <c r="Q5" s="70" t="s">
        <v>33</v>
      </c>
      <c r="R5" s="73" t="s">
        <v>34</v>
      </c>
      <c r="S5" s="70" t="s">
        <v>35</v>
      </c>
      <c r="T5" s="76" t="s">
        <v>39</v>
      </c>
    </row>
    <row r="6" spans="1:25" ht="48" customHeight="1" x14ac:dyDescent="0.2">
      <c r="A6" s="81"/>
      <c r="B6" s="53"/>
      <c r="C6" s="51" t="s">
        <v>22</v>
      </c>
      <c r="D6" s="53" t="s">
        <v>31</v>
      </c>
      <c r="E6" s="53"/>
      <c r="F6" s="53"/>
      <c r="G6" s="54" t="s">
        <v>23</v>
      </c>
      <c r="H6" s="54"/>
      <c r="I6" s="54"/>
      <c r="J6" s="51"/>
      <c r="K6" s="51"/>
      <c r="L6" s="88"/>
      <c r="M6" s="59"/>
      <c r="N6" s="62"/>
      <c r="O6" s="65"/>
      <c r="P6" s="68"/>
      <c r="Q6" s="71"/>
      <c r="R6" s="74"/>
      <c r="S6" s="71"/>
      <c r="T6" s="77"/>
      <c r="W6" s="57"/>
      <c r="X6" s="57"/>
      <c r="Y6" s="57"/>
    </row>
    <row r="7" spans="1:25" ht="239.25" customHeight="1" thickBot="1" x14ac:dyDescent="0.25">
      <c r="A7" s="82"/>
      <c r="B7" s="84"/>
      <c r="C7" s="86"/>
      <c r="D7" s="41" t="s">
        <v>32</v>
      </c>
      <c r="E7" s="41" t="s">
        <v>5</v>
      </c>
      <c r="F7" s="41" t="s">
        <v>6</v>
      </c>
      <c r="G7" s="41" t="s">
        <v>7</v>
      </c>
      <c r="H7" s="41" t="s">
        <v>8</v>
      </c>
      <c r="I7" s="41" t="s">
        <v>9</v>
      </c>
      <c r="J7" s="86"/>
      <c r="K7" s="86"/>
      <c r="L7" s="89"/>
      <c r="M7" s="60"/>
      <c r="N7" s="63"/>
      <c r="O7" s="66"/>
      <c r="P7" s="69"/>
      <c r="Q7" s="72"/>
      <c r="R7" s="75"/>
      <c r="S7" s="72"/>
      <c r="T7" s="78"/>
    </row>
    <row r="8" spans="1:25" ht="16.5" thickBot="1" x14ac:dyDescent="0.3">
      <c r="A8" s="22">
        <v>1</v>
      </c>
      <c r="B8" s="23">
        <v>2</v>
      </c>
      <c r="C8" s="24">
        <v>3</v>
      </c>
      <c r="D8" s="23">
        <v>4</v>
      </c>
      <c r="E8" s="23">
        <v>5</v>
      </c>
      <c r="F8" s="24">
        <v>6</v>
      </c>
      <c r="G8" s="23">
        <v>7</v>
      </c>
      <c r="H8" s="23">
        <v>8</v>
      </c>
      <c r="I8" s="24">
        <v>9</v>
      </c>
      <c r="J8" s="23">
        <v>10</v>
      </c>
      <c r="K8" s="23">
        <v>11</v>
      </c>
      <c r="L8" s="25">
        <v>12</v>
      </c>
      <c r="M8" s="26">
        <v>13</v>
      </c>
      <c r="N8" s="22">
        <v>14</v>
      </c>
      <c r="O8" s="23">
        <v>15</v>
      </c>
      <c r="P8" s="27">
        <v>16</v>
      </c>
      <c r="Q8" s="29">
        <v>17</v>
      </c>
      <c r="R8" s="28">
        <v>18</v>
      </c>
      <c r="S8" s="29">
        <v>19</v>
      </c>
      <c r="T8" s="29">
        <v>20</v>
      </c>
    </row>
    <row r="9" spans="1:25" ht="135" customHeight="1" x14ac:dyDescent="0.2">
      <c r="A9" s="47">
        <v>1</v>
      </c>
      <c r="B9" s="13" t="s">
        <v>10</v>
      </c>
      <c r="C9" s="16">
        <v>1.82</v>
      </c>
      <c r="D9" s="16">
        <v>5.46</v>
      </c>
      <c r="E9" s="39">
        <v>0.12</v>
      </c>
      <c r="F9" s="16">
        <v>9.1199999999999992</v>
      </c>
      <c r="G9" s="14">
        <v>2.16</v>
      </c>
      <c r="H9" s="14"/>
      <c r="I9" s="14">
        <v>1.65</v>
      </c>
      <c r="J9" s="14">
        <v>2.4900000000000002</v>
      </c>
      <c r="K9" s="14">
        <v>0.65</v>
      </c>
      <c r="L9" s="17">
        <v>0.05</v>
      </c>
      <c r="M9" s="18">
        <v>0.03</v>
      </c>
      <c r="N9" s="19">
        <f>C9+D9+E9+F9+G9+I9+J9+K9+L9+M9</f>
        <v>23.55</v>
      </c>
      <c r="O9" s="15">
        <f t="shared" ref="O9:O16" si="0">N9-I9</f>
        <v>21.900000000000002</v>
      </c>
      <c r="P9" s="20">
        <f t="shared" ref="P9:P16" si="1">N9-I9-E9</f>
        <v>21.78</v>
      </c>
      <c r="Q9" s="43">
        <v>0.75</v>
      </c>
      <c r="R9" s="42">
        <f t="shared" ref="R9:R16" si="2">N9+Q9</f>
        <v>24.3</v>
      </c>
      <c r="S9" s="44">
        <v>0.46</v>
      </c>
      <c r="T9" s="21">
        <f t="shared" ref="T9:T16" si="3">R9+S9</f>
        <v>24.76</v>
      </c>
      <c r="U9" s="5" t="e">
        <f>(N9 -M9-L9)/#REF!%</f>
        <v>#REF!</v>
      </c>
      <c r="V9" s="4" t="e">
        <f>T9/#REF!*100</f>
        <v>#REF!</v>
      </c>
    </row>
    <row r="10" spans="1:25" ht="147.75" customHeight="1" x14ac:dyDescent="0.2">
      <c r="A10" s="48">
        <v>2</v>
      </c>
      <c r="B10" s="3" t="s">
        <v>38</v>
      </c>
      <c r="C10" s="16">
        <f>C9</f>
        <v>1.82</v>
      </c>
      <c r="D10" s="16">
        <f>D9</f>
        <v>5.46</v>
      </c>
      <c r="E10" s="16">
        <f>E9</f>
        <v>0.12</v>
      </c>
      <c r="F10" s="14"/>
      <c r="G10" s="16">
        <f>G9</f>
        <v>2.16</v>
      </c>
      <c r="H10" s="14"/>
      <c r="I10" s="14">
        <f>I9</f>
        <v>1.65</v>
      </c>
      <c r="J10" s="14">
        <f>J9</f>
        <v>2.4900000000000002</v>
      </c>
      <c r="K10" s="14">
        <f>K9</f>
        <v>0.65</v>
      </c>
      <c r="L10" s="17">
        <f>L9</f>
        <v>0.05</v>
      </c>
      <c r="M10" s="18">
        <f>M9</f>
        <v>0.03</v>
      </c>
      <c r="N10" s="19">
        <f>C10+D10+E10+F10+G10+I10+J10+K10+L10+M10</f>
        <v>14.430000000000001</v>
      </c>
      <c r="O10" s="15">
        <f t="shared" si="0"/>
        <v>12.780000000000001</v>
      </c>
      <c r="P10" s="20">
        <f t="shared" si="1"/>
        <v>12.660000000000002</v>
      </c>
      <c r="Q10" s="43">
        <v>0.75</v>
      </c>
      <c r="R10" s="42">
        <f t="shared" si="2"/>
        <v>15.180000000000001</v>
      </c>
      <c r="S10" s="44">
        <v>0.46</v>
      </c>
      <c r="T10" s="21">
        <f t="shared" si="3"/>
        <v>15.640000000000002</v>
      </c>
      <c r="U10" s="5" t="e">
        <f>(N10 -M10-L10)/#REF!%</f>
        <v>#REF!</v>
      </c>
      <c r="V10" s="4" t="e">
        <f>T10/#REF!*100</f>
        <v>#REF!</v>
      </c>
    </row>
    <row r="11" spans="1:25" ht="98.25" customHeight="1" x14ac:dyDescent="0.2">
      <c r="A11" s="48">
        <v>3</v>
      </c>
      <c r="B11" s="3" t="s">
        <v>11</v>
      </c>
      <c r="C11" s="16">
        <f>C9</f>
        <v>1.82</v>
      </c>
      <c r="D11" s="16">
        <f>D9</f>
        <v>5.46</v>
      </c>
      <c r="E11" s="16">
        <f>E9</f>
        <v>0.12</v>
      </c>
      <c r="F11" s="14"/>
      <c r="G11" s="16">
        <f>G10</f>
        <v>2.16</v>
      </c>
      <c r="H11" s="17">
        <v>11.9</v>
      </c>
      <c r="I11" s="14">
        <f t="shared" ref="I11:K11" si="4">I10</f>
        <v>1.65</v>
      </c>
      <c r="J11" s="14">
        <f t="shared" si="4"/>
        <v>2.4900000000000002</v>
      </c>
      <c r="K11" s="14">
        <f t="shared" si="4"/>
        <v>0.65</v>
      </c>
      <c r="L11" s="17">
        <f>L9</f>
        <v>0.05</v>
      </c>
      <c r="M11" s="18">
        <f>M9</f>
        <v>0.03</v>
      </c>
      <c r="N11" s="19">
        <f t="shared" ref="N11:N16" si="5">C11+D11+E11+F11+G11+I11+J11+K11+L11+M11+H11</f>
        <v>26.330000000000002</v>
      </c>
      <c r="O11" s="15">
        <f t="shared" si="0"/>
        <v>24.680000000000003</v>
      </c>
      <c r="P11" s="20">
        <f t="shared" si="1"/>
        <v>24.560000000000002</v>
      </c>
      <c r="Q11" s="43">
        <v>0.75</v>
      </c>
      <c r="R11" s="42">
        <f t="shared" si="2"/>
        <v>27.080000000000002</v>
      </c>
      <c r="S11" s="44">
        <v>0.46</v>
      </c>
      <c r="T11" s="21">
        <f>R11+S11</f>
        <v>27.540000000000003</v>
      </c>
      <c r="U11" s="5" t="e">
        <f>(N11 -M11-L11)/#REF!%</f>
        <v>#REF!</v>
      </c>
      <c r="V11" s="4" t="e">
        <f>T11/#REF!*100</f>
        <v>#REF!</v>
      </c>
    </row>
    <row r="12" spans="1:25" ht="98.25" customHeight="1" x14ac:dyDescent="0.2">
      <c r="A12" s="48">
        <v>4</v>
      </c>
      <c r="B12" s="46" t="s">
        <v>12</v>
      </c>
      <c r="C12" s="16">
        <v>2.65</v>
      </c>
      <c r="D12" s="16">
        <v>7.94</v>
      </c>
      <c r="E12" s="16">
        <v>0.17</v>
      </c>
      <c r="F12" s="16"/>
      <c r="G12" s="16">
        <v>3.14</v>
      </c>
      <c r="H12" s="16"/>
      <c r="I12" s="16">
        <v>2.4</v>
      </c>
      <c r="J12" s="17">
        <v>3.62</v>
      </c>
      <c r="K12" s="17">
        <v>0.95</v>
      </c>
      <c r="L12" s="17">
        <f>L9</f>
        <v>0.05</v>
      </c>
      <c r="M12" s="18">
        <f>M9</f>
        <v>0.03</v>
      </c>
      <c r="N12" s="19">
        <f t="shared" si="5"/>
        <v>20.950000000000003</v>
      </c>
      <c r="O12" s="15">
        <f t="shared" si="0"/>
        <v>18.550000000000004</v>
      </c>
      <c r="P12" s="20">
        <f t="shared" si="1"/>
        <v>18.380000000000003</v>
      </c>
      <c r="Q12" s="43">
        <v>0.75</v>
      </c>
      <c r="R12" s="42">
        <f t="shared" si="2"/>
        <v>21.700000000000003</v>
      </c>
      <c r="S12" s="44">
        <v>0.46</v>
      </c>
      <c r="T12" s="21">
        <f t="shared" si="3"/>
        <v>22.160000000000004</v>
      </c>
      <c r="U12" s="5" t="e">
        <f>(N12 -M12-L12)/#REF!%</f>
        <v>#REF!</v>
      </c>
      <c r="V12" s="4" t="e">
        <f>T12/#REF!*100</f>
        <v>#REF!</v>
      </c>
    </row>
    <row r="13" spans="1:25" ht="114.75" customHeight="1" x14ac:dyDescent="0.2">
      <c r="A13" s="48">
        <v>5</v>
      </c>
      <c r="B13" s="46" t="s">
        <v>13</v>
      </c>
      <c r="C13" s="16">
        <v>2.65</v>
      </c>
      <c r="D13" s="16">
        <v>7.94</v>
      </c>
      <c r="E13" s="16">
        <v>0.17</v>
      </c>
      <c r="F13" s="16"/>
      <c r="G13" s="16">
        <v>3.14</v>
      </c>
      <c r="H13" s="17">
        <v>17.3</v>
      </c>
      <c r="I13" s="16">
        <v>2.4</v>
      </c>
      <c r="J13" s="17">
        <v>3.62</v>
      </c>
      <c r="K13" s="17">
        <v>0.95</v>
      </c>
      <c r="L13" s="17">
        <f>L9</f>
        <v>0.05</v>
      </c>
      <c r="M13" s="18">
        <f>M9</f>
        <v>0.03</v>
      </c>
      <c r="N13" s="19">
        <f t="shared" si="5"/>
        <v>38.25</v>
      </c>
      <c r="O13" s="15">
        <f t="shared" si="0"/>
        <v>35.85</v>
      </c>
      <c r="P13" s="20">
        <f t="shared" si="1"/>
        <v>35.68</v>
      </c>
      <c r="Q13" s="43">
        <v>0.75</v>
      </c>
      <c r="R13" s="42">
        <f t="shared" si="2"/>
        <v>39</v>
      </c>
      <c r="S13" s="44">
        <v>0.46</v>
      </c>
      <c r="T13" s="21">
        <f t="shared" si="3"/>
        <v>39.46</v>
      </c>
      <c r="U13" s="5" t="e">
        <f>(N13 -M13-L13)/#REF!%</f>
        <v>#REF!</v>
      </c>
      <c r="V13" s="4" t="e">
        <f>T13/#REF!*100</f>
        <v>#REF!</v>
      </c>
    </row>
    <row r="14" spans="1:25" ht="114.75" customHeight="1" x14ac:dyDescent="0.2">
      <c r="A14" s="48">
        <v>6</v>
      </c>
      <c r="B14" s="46" t="s">
        <v>14</v>
      </c>
      <c r="C14" s="16">
        <f>C11</f>
        <v>1.82</v>
      </c>
      <c r="D14" s="16">
        <f>4.95*0.9+0.51</f>
        <v>4.9649999999999999</v>
      </c>
      <c r="E14" s="16">
        <v>0.12</v>
      </c>
      <c r="F14" s="16"/>
      <c r="G14" s="16">
        <f>G11</f>
        <v>2.16</v>
      </c>
      <c r="H14" s="16"/>
      <c r="I14" s="16">
        <f>I11</f>
        <v>1.65</v>
      </c>
      <c r="J14" s="16">
        <f>J11</f>
        <v>2.4900000000000002</v>
      </c>
      <c r="K14" s="16">
        <f>K11</f>
        <v>0.65</v>
      </c>
      <c r="L14" s="17">
        <f>L9</f>
        <v>0.05</v>
      </c>
      <c r="M14" s="18">
        <f>M9</f>
        <v>0.03</v>
      </c>
      <c r="N14" s="19">
        <f t="shared" si="5"/>
        <v>13.935000000000002</v>
      </c>
      <c r="O14" s="15">
        <f t="shared" si="0"/>
        <v>12.285000000000002</v>
      </c>
      <c r="P14" s="20">
        <f t="shared" si="1"/>
        <v>12.165000000000003</v>
      </c>
      <c r="Q14" s="43">
        <v>0.75</v>
      </c>
      <c r="R14" s="42">
        <f t="shared" si="2"/>
        <v>14.685000000000002</v>
      </c>
      <c r="S14" s="44">
        <v>0.46</v>
      </c>
      <c r="T14" s="21">
        <f t="shared" si="3"/>
        <v>15.145000000000003</v>
      </c>
      <c r="U14" s="5" t="e">
        <f>(N14 -M14-L14)/#REF!%</f>
        <v>#REF!</v>
      </c>
      <c r="V14" s="4" t="e">
        <f>T14/#REF!*100</f>
        <v>#REF!</v>
      </c>
    </row>
    <row r="15" spans="1:25" ht="131.25" customHeight="1" x14ac:dyDescent="0.2">
      <c r="A15" s="48">
        <v>7</v>
      </c>
      <c r="B15" s="46" t="s">
        <v>15</v>
      </c>
      <c r="C15" s="16">
        <f>C11</f>
        <v>1.82</v>
      </c>
      <c r="D15" s="16">
        <f>4.95*0.9+0.51</f>
        <v>4.9649999999999999</v>
      </c>
      <c r="E15" s="16">
        <v>0.12</v>
      </c>
      <c r="F15" s="16"/>
      <c r="G15" s="16">
        <v>2.16</v>
      </c>
      <c r="H15" s="17">
        <v>11.9</v>
      </c>
      <c r="I15" s="16">
        <f>I11</f>
        <v>1.65</v>
      </c>
      <c r="J15" s="16">
        <f>J11</f>
        <v>2.4900000000000002</v>
      </c>
      <c r="K15" s="16">
        <f>K11</f>
        <v>0.65</v>
      </c>
      <c r="L15" s="17">
        <f>L9</f>
        <v>0.05</v>
      </c>
      <c r="M15" s="18">
        <f>M9</f>
        <v>0.03</v>
      </c>
      <c r="N15" s="19">
        <f t="shared" si="5"/>
        <v>25.835000000000001</v>
      </c>
      <c r="O15" s="15">
        <f t="shared" si="0"/>
        <v>24.185000000000002</v>
      </c>
      <c r="P15" s="20">
        <f t="shared" si="1"/>
        <v>24.065000000000001</v>
      </c>
      <c r="Q15" s="43">
        <v>0.75</v>
      </c>
      <c r="R15" s="42">
        <f t="shared" si="2"/>
        <v>26.585000000000001</v>
      </c>
      <c r="S15" s="44">
        <v>0.46</v>
      </c>
      <c r="T15" s="21">
        <f t="shared" si="3"/>
        <v>27.045000000000002</v>
      </c>
      <c r="U15" s="5" t="e">
        <f>(N15 -M15-L15)/#REF!%</f>
        <v>#REF!</v>
      </c>
      <c r="V15" s="4" t="e">
        <f>T15/#REF!*100</f>
        <v>#REF!</v>
      </c>
    </row>
    <row r="16" spans="1:25" ht="99" customHeight="1" x14ac:dyDescent="0.2">
      <c r="A16" s="48">
        <v>8</v>
      </c>
      <c r="B16" s="46" t="s">
        <v>16</v>
      </c>
      <c r="C16" s="16">
        <f>C11</f>
        <v>1.82</v>
      </c>
      <c r="D16" s="16">
        <f>4.95*0.8+0.51</f>
        <v>4.4700000000000006</v>
      </c>
      <c r="E16" s="16">
        <v>0.12</v>
      </c>
      <c r="F16" s="16"/>
      <c r="G16" s="16">
        <f>G11</f>
        <v>2.16</v>
      </c>
      <c r="H16" s="16"/>
      <c r="I16" s="16">
        <f>I11</f>
        <v>1.65</v>
      </c>
      <c r="J16" s="16">
        <f>J11</f>
        <v>2.4900000000000002</v>
      </c>
      <c r="K16" s="16">
        <f>K11</f>
        <v>0.65</v>
      </c>
      <c r="L16" s="17">
        <f>L9</f>
        <v>0.05</v>
      </c>
      <c r="M16" s="18">
        <f>M9</f>
        <v>0.03</v>
      </c>
      <c r="N16" s="19">
        <f t="shared" si="5"/>
        <v>13.440000000000001</v>
      </c>
      <c r="O16" s="15">
        <f t="shared" si="0"/>
        <v>11.790000000000001</v>
      </c>
      <c r="P16" s="20">
        <f t="shared" si="1"/>
        <v>11.670000000000002</v>
      </c>
      <c r="Q16" s="43">
        <v>0.75</v>
      </c>
      <c r="R16" s="42">
        <f t="shared" si="2"/>
        <v>14.190000000000001</v>
      </c>
      <c r="S16" s="44">
        <v>0.46</v>
      </c>
      <c r="T16" s="21">
        <f t="shared" si="3"/>
        <v>14.650000000000002</v>
      </c>
      <c r="U16" s="5" t="e">
        <f>(N16 -M16-L16)/#REF!%</f>
        <v>#REF!</v>
      </c>
      <c r="V16" s="4" t="e">
        <f>T16/#REF!*100</f>
        <v>#REF!</v>
      </c>
    </row>
    <row r="17" spans="1:22" s="8" customFormat="1" ht="52.5" customHeight="1" x14ac:dyDescent="0.2">
      <c r="A17" s="49">
        <v>9</v>
      </c>
      <c r="B17" s="30" t="s">
        <v>40</v>
      </c>
      <c r="C17" s="31"/>
      <c r="D17" s="31"/>
      <c r="E17" s="31"/>
      <c r="F17" s="31"/>
      <c r="G17" s="31"/>
      <c r="H17" s="31"/>
      <c r="I17" s="31" t="s">
        <v>17</v>
      </c>
      <c r="J17" s="31"/>
      <c r="K17" s="31"/>
      <c r="L17" s="32"/>
      <c r="M17" s="33"/>
      <c r="N17" s="34">
        <v>19.68</v>
      </c>
      <c r="O17" s="32"/>
      <c r="P17" s="35"/>
      <c r="Q17" s="45"/>
      <c r="R17" s="37"/>
      <c r="S17" s="36"/>
      <c r="T17" s="36">
        <v>19.68</v>
      </c>
      <c r="U17" s="38">
        <v>0</v>
      </c>
      <c r="V17" s="8" t="e">
        <f>T17/#REF!*100</f>
        <v>#REF!</v>
      </c>
    </row>
    <row r="18" spans="1:22" ht="22.5" customHeight="1" x14ac:dyDescent="0.2">
      <c r="A18" s="55" t="s">
        <v>37</v>
      </c>
      <c r="B18" s="56"/>
      <c r="U18" s="5"/>
      <c r="V18" s="4" t="e">
        <f>T18/#REF!*100</f>
        <v>#REF!</v>
      </c>
    </row>
    <row r="19" spans="1:22" s="9" customFormat="1" ht="43.5" customHeight="1" x14ac:dyDescent="0.2">
      <c r="A19" s="90" t="s">
        <v>36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</row>
    <row r="20" spans="1:22" s="9" customFormat="1" ht="43.5" customHeight="1" x14ac:dyDescent="0.2">
      <c r="A20" s="90" t="s">
        <v>42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</row>
    <row r="21" spans="1:22" s="9" customFormat="1" ht="22.5" customHeight="1" x14ac:dyDescent="0.2">
      <c r="A21" s="12" t="s">
        <v>24</v>
      </c>
      <c r="L21" s="10"/>
      <c r="M21" s="10"/>
      <c r="R21" s="11"/>
      <c r="S21" s="11"/>
    </row>
    <row r="22" spans="1:22" s="9" customFormat="1" ht="43.5" customHeight="1" x14ac:dyDescent="0.2">
      <c r="A22" s="90" t="s">
        <v>25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</row>
    <row r="23" spans="1:22" s="9" customFormat="1" ht="22.5" customHeight="1" x14ac:dyDescent="0.2">
      <c r="A23" s="79" t="s">
        <v>41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</row>
  </sheetData>
  <mergeCells count="27">
    <mergeCell ref="A23:T23"/>
    <mergeCell ref="R1:T1"/>
    <mergeCell ref="Q2:T2"/>
    <mergeCell ref="R3:T3"/>
    <mergeCell ref="A4:T4"/>
    <mergeCell ref="A5:A7"/>
    <mergeCell ref="B5:B7"/>
    <mergeCell ref="C5:I5"/>
    <mergeCell ref="J5:J7"/>
    <mergeCell ref="K5:K7"/>
    <mergeCell ref="L5:L7"/>
    <mergeCell ref="A19:T19"/>
    <mergeCell ref="A20:T20"/>
    <mergeCell ref="A22:T22"/>
    <mergeCell ref="C6:C7"/>
    <mergeCell ref="D6:F6"/>
    <mergeCell ref="W6:Y6"/>
    <mergeCell ref="M5:M7"/>
    <mergeCell ref="N5:N7"/>
    <mergeCell ref="O5:O7"/>
    <mergeCell ref="P5:P7"/>
    <mergeCell ref="Q5:Q7"/>
    <mergeCell ref="R5:R7"/>
    <mergeCell ref="S5:S7"/>
    <mergeCell ref="T5:T7"/>
    <mergeCell ref="G6:I6"/>
    <mergeCell ref="A18:B18"/>
  </mergeCells>
  <printOptions horizontalCentered="1"/>
  <pageMargins left="0" right="0" top="0.70866141732283472" bottom="0" header="0" footer="0"/>
  <pageSetup paperSize="9" scale="6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2016 год</vt:lpstr>
      <vt:lpstr>'2016 год'!Заголовки_для_печати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Pechenkina</dc:creator>
  <cp:lastModifiedBy>Pechenkina</cp:lastModifiedBy>
  <cp:revision/>
  <cp:lastPrinted>2015-12-16T07:52:25Z</cp:lastPrinted>
  <dcterms:created xsi:type="dcterms:W3CDTF">1996-10-08T23:32:33Z</dcterms:created>
  <dcterms:modified xsi:type="dcterms:W3CDTF">2015-12-24T05:04:16Z</dcterms:modified>
</cp:coreProperties>
</file>